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6345"/>
  </bookViews>
  <sheets>
    <sheet name="bIEU 3 qUI i 2020" sheetId="7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2" i="7" l="1"/>
  <c r="F27" i="7" l="1"/>
  <c r="F24" i="7"/>
  <c r="F23" i="7"/>
  <c r="F22" i="7"/>
  <c r="F18" i="7"/>
  <c r="F17" i="7"/>
  <c r="I15" i="7"/>
  <c r="I14" i="7"/>
  <c r="H12" i="7"/>
  <c r="D20" i="7" l="1"/>
  <c r="E20" i="7"/>
  <c r="C20" i="7"/>
  <c r="C21" i="7"/>
  <c r="D16" i="7"/>
  <c r="C16" i="7"/>
  <c r="E16" i="7" s="1"/>
  <c r="E19" i="7"/>
  <c r="E15" i="7"/>
  <c r="E17" i="7"/>
  <c r="E18" i="7"/>
  <c r="D11" i="7"/>
  <c r="C11" i="7"/>
  <c r="E22" i="7"/>
  <c r="E23" i="7"/>
  <c r="E24" i="7"/>
  <c r="E25" i="7"/>
  <c r="E26" i="7"/>
  <c r="E27" i="7"/>
  <c r="E28" i="7"/>
  <c r="E21" i="7"/>
  <c r="D21" i="7"/>
  <c r="D25" i="7"/>
  <c r="C25" i="7"/>
  <c r="D12" i="7"/>
  <c r="D22" i="7" l="1"/>
  <c r="C23" i="7"/>
  <c r="C22" i="7" s="1"/>
  <c r="C12" i="7" l="1"/>
  <c r="E14" i="7" l="1"/>
  <c r="E13" i="7"/>
  <c r="E12" i="7" l="1"/>
</calcChain>
</file>

<file path=xl/sharedStrings.xml><?xml version="1.0" encoding="utf-8"?>
<sst xmlns="http://schemas.openxmlformats.org/spreadsheetml/2006/main" count="36" uniqueCount="36">
  <si>
    <t>ĐƠN VỊ : TRƯỜNG TIỂU HỌC PHÙ ĐỒNG</t>
  </si>
  <si>
    <t>Chi quản lý hành chính</t>
  </si>
  <si>
    <t xml:space="preserve">II </t>
  </si>
  <si>
    <t>BIỂU 3- Ban hành kèm theo Thông tư số 61/2017/TT-BTC ngày 15/6/2017 của Bộ Tài chính</t>
  </si>
  <si>
    <t>Số TT</t>
  </si>
  <si>
    <t>Nội dung</t>
  </si>
  <si>
    <t>So sánh (%)</t>
  </si>
  <si>
    <t>Dự toán</t>
  </si>
  <si>
    <t>Cùng kỳ 
năm trước</t>
  </si>
  <si>
    <t xml:space="preserve">Dự toán
 năm </t>
  </si>
  <si>
    <t xml:space="preserve">I </t>
  </si>
  <si>
    <t>Tổng số thu, chi , nộp NS phí, lệ phí</t>
  </si>
  <si>
    <t>Số thu phí, lệ phí</t>
  </si>
  <si>
    <t xml:space="preserve">Chi từ nguồn thu phí được để lại </t>
  </si>
  <si>
    <t>Dự toán chi NSNN</t>
  </si>
  <si>
    <t>Kinh phí thực hiện chế độ tự chủ</t>
  </si>
  <si>
    <t xml:space="preserve">KP không thực hiện chế độ tự chủ </t>
  </si>
  <si>
    <t>CHƯƠNG : 622</t>
  </si>
  <si>
    <t xml:space="preserve">Số thu học 2 buổi/ ngày </t>
  </si>
  <si>
    <t>Số thu tiền chăm sóc bán trú</t>
  </si>
  <si>
    <t xml:space="preserve">Số thu tiền CSVC bán trú </t>
  </si>
  <si>
    <t xml:space="preserve">Chi từ nguồn mô hình học 2 buổi/ngày </t>
  </si>
  <si>
    <t xml:space="preserve">Chi từ nguồn chăm sóc bán trú </t>
  </si>
  <si>
    <t xml:space="preserve">Chi từ nguồn CSVC bán trú </t>
  </si>
  <si>
    <t>DĐVT: Đồng</t>
  </si>
  <si>
    <t>Nguồn không tự chủ (02.12)</t>
  </si>
  <si>
    <t>Nguồn cải cách tiền lương không tự chủ (02.14)</t>
  </si>
  <si>
    <t xml:space="preserve">Người lập </t>
  </si>
  <si>
    <t>Hiệu trưởng</t>
  </si>
  <si>
    <t xml:space="preserve">Nguyễn Thị Thanh Tâm </t>
  </si>
  <si>
    <t xml:space="preserve">Vương Thị Quyên </t>
  </si>
  <si>
    <t>Nguồn kinh phí tự chủ (01.13)</t>
  </si>
  <si>
    <t>KP cải cách tiền lương chế độ tự chủ</t>
  </si>
  <si>
    <t>Nguồn không tự chủ (02.15)</t>
  </si>
  <si>
    <t>ĐÁNH GIÁ THỰC HIỆN DỰ TOÁN THU - CHI NGÂN SÁCH QUÝ I - 2020</t>
  </si>
  <si>
    <t>Ước thực hiện quý
I /năm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</si>
</sst>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3"/>
      <scheme val="minor"/>
    </font>
    <font>
      <b/>
      <sz val="9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3"/>
      <scheme val="minor"/>
    </font>
    <font>
      <sz val="12"/>
      <color theme="1"/>
      <name val="Calibri"/>
      <family val="2"/>
      <charset val="163"/>
      <scheme val="minor"/>
    </font>
    <font>
      <b/>
      <i/>
      <sz val="12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2" xfId="1" applyNumberFormat="1" applyFont="1" applyBorder="1"/>
    <xf numFmtId="3" fontId="0" fillId="0" borderId="2" xfId="0" applyNumberFormat="1" applyBorder="1"/>
    <xf numFmtId="3" fontId="1" fillId="0" borderId="2" xfId="0" applyNumberFormat="1" applyFont="1" applyBorder="1"/>
    <xf numFmtId="9" fontId="0" fillId="0" borderId="2" xfId="2" applyFont="1" applyBorder="1"/>
    <xf numFmtId="9" fontId="1" fillId="0" borderId="2" xfId="2" applyFont="1" applyBorder="1"/>
    <xf numFmtId="9" fontId="0" fillId="0" borderId="3" xfId="2" applyFont="1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3" fontId="5" fillId="0" borderId="2" xfId="0" applyNumberFormat="1" applyFont="1" applyBorder="1"/>
    <xf numFmtId="9" fontId="5" fillId="0" borderId="2" xfId="2" applyFont="1" applyBorder="1"/>
    <xf numFmtId="0" fontId="5" fillId="0" borderId="0" xfId="0" applyFont="1"/>
    <xf numFmtId="165" fontId="0" fillId="0" borderId="2" xfId="1" applyNumberFormat="1" applyFont="1" applyBorder="1" applyAlignment="1">
      <alignment horizontal="right"/>
    </xf>
    <xf numFmtId="165" fontId="0" fillId="0" borderId="2" xfId="1" applyNumberFormat="1" applyFont="1" applyBorder="1" applyAlignment="1"/>
    <xf numFmtId="165" fontId="5" fillId="0" borderId="2" xfId="1" applyNumberFormat="1" applyFont="1" applyBorder="1" applyAlignment="1"/>
    <xf numFmtId="3" fontId="5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5" fontId="5" fillId="0" borderId="2" xfId="0" applyNumberFormat="1" applyFont="1" applyBorder="1" applyAlignment="1">
      <alignment horizontal="right"/>
    </xf>
    <xf numFmtId="0" fontId="1" fillId="0" borderId="1" xfId="0" applyFont="1" applyBorder="1"/>
    <xf numFmtId="9" fontId="0" fillId="0" borderId="1" xfId="2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5" fontId="1" fillId="0" borderId="1" xfId="1" applyNumberFormat="1" applyFont="1" applyBorder="1"/>
    <xf numFmtId="9" fontId="1" fillId="0" borderId="1" xfId="2" applyFont="1" applyBorder="1"/>
    <xf numFmtId="43" fontId="0" fillId="0" borderId="0" xfId="0" applyNumberFormat="1"/>
    <xf numFmtId="0" fontId="0" fillId="0" borderId="2" xfId="2" applyNumberFormat="1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%20may%20cu\Cac%20bieu%20mau%20cong%20khai%20tai%20chinh\nam%202019\CKDT%20nam%202019%20%20theo%20thong%20tu%20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eu 02"/>
      <sheetName val="Qui I "/>
      <sheetName val="bIEU 3Qui 2 2018"/>
      <sheetName val="bIEU 3 QUI III"/>
      <sheetName val="Bieu 3 QUI IV"/>
      <sheetName val="6 THANG "/>
      <sheetName val="nAM"/>
      <sheetName val="Quyet toan "/>
      <sheetName val="Bieu 5"/>
    </sheetNames>
    <sheetDataSet>
      <sheetData sheetId="0"/>
      <sheetData sheetId="1"/>
      <sheetData sheetId="2">
        <row r="12">
          <cell r="D12">
            <v>657784000</v>
          </cell>
        </row>
        <row r="13">
          <cell r="D13">
            <v>244700000</v>
          </cell>
        </row>
        <row r="15">
          <cell r="D15">
            <v>80820000</v>
          </cell>
        </row>
        <row r="16">
          <cell r="D16">
            <v>200000</v>
          </cell>
        </row>
        <row r="18">
          <cell r="D18">
            <v>210377500</v>
          </cell>
        </row>
        <row r="20">
          <cell r="D20">
            <v>80820000</v>
          </cell>
        </row>
        <row r="24">
          <cell r="D24">
            <v>1000564577</v>
          </cell>
        </row>
        <row r="25">
          <cell r="D25">
            <v>1000564577</v>
          </cell>
        </row>
        <row r="29">
          <cell r="D29">
            <v>83569508</v>
          </cell>
        </row>
      </sheetData>
      <sheetData sheetId="3"/>
      <sheetData sheetId="4">
        <row r="21">
          <cell r="D21">
            <v>1171573495</v>
          </cell>
        </row>
      </sheetData>
      <sheetData sheetId="5">
        <row r="12">
          <cell r="D12">
            <v>1184660000</v>
          </cell>
        </row>
      </sheetData>
      <sheetData sheetId="6">
        <row r="11">
          <cell r="D11">
            <v>1290626000</v>
          </cell>
        </row>
      </sheetData>
      <sheetData sheetId="7">
        <row r="13">
          <cell r="D13">
            <v>1114500000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9" workbookViewId="0">
      <selection activeCell="F13" sqref="F13"/>
    </sheetView>
  </sheetViews>
  <sheetFormatPr defaultRowHeight="15" x14ac:dyDescent="0.25"/>
  <cols>
    <col min="1" max="1" width="5.140625" customWidth="1"/>
    <col min="2" max="2" width="42.85546875" customWidth="1"/>
    <col min="3" max="3" width="16" customWidth="1"/>
    <col min="4" max="4" width="15.7109375" customWidth="1"/>
    <col min="5" max="5" width="8.85546875" customWidth="1"/>
    <col min="6" max="6" width="6.5703125" customWidth="1"/>
  </cols>
  <sheetData>
    <row r="1" spans="1:9" x14ac:dyDescent="0.25">
      <c r="A1" s="43" t="s">
        <v>3</v>
      </c>
      <c r="B1" s="43"/>
      <c r="C1" s="43"/>
      <c r="D1" s="43"/>
      <c r="E1" s="43"/>
      <c r="F1" s="43"/>
    </row>
    <row r="2" spans="1:9" x14ac:dyDescent="0.25">
      <c r="A2" s="14"/>
    </row>
    <row r="3" spans="1:9" x14ac:dyDescent="0.25">
      <c r="A3" s="39" t="s">
        <v>0</v>
      </c>
      <c r="B3" s="39"/>
      <c r="C3" s="39"/>
    </row>
    <row r="4" spans="1:9" x14ac:dyDescent="0.25">
      <c r="A4" s="39" t="s">
        <v>17</v>
      </c>
      <c r="B4" s="39"/>
      <c r="C4" s="39"/>
    </row>
    <row r="5" spans="1:9" x14ac:dyDescent="0.25">
      <c r="A5" s="14"/>
    </row>
    <row r="6" spans="1:9" ht="18.75" x14ac:dyDescent="0.3">
      <c r="A6" s="40" t="s">
        <v>34</v>
      </c>
      <c r="B6" s="40"/>
      <c r="C6" s="40"/>
      <c r="D6" s="40"/>
      <c r="E6" s="40"/>
      <c r="F6" s="40"/>
    </row>
    <row r="7" spans="1:9" x14ac:dyDescent="0.25">
      <c r="A7" s="14"/>
    </row>
    <row r="8" spans="1:9" x14ac:dyDescent="0.25">
      <c r="A8" s="14"/>
      <c r="E8" t="s">
        <v>24</v>
      </c>
    </row>
    <row r="9" spans="1:9" ht="24.75" customHeight="1" x14ac:dyDescent="0.25">
      <c r="A9" s="44" t="s">
        <v>4</v>
      </c>
      <c r="B9" s="44" t="s">
        <v>5</v>
      </c>
      <c r="C9" s="46" t="s">
        <v>9</v>
      </c>
      <c r="D9" s="46" t="s">
        <v>35</v>
      </c>
      <c r="E9" s="48" t="s">
        <v>6</v>
      </c>
      <c r="F9" s="49"/>
    </row>
    <row r="10" spans="1:9" ht="48.75" customHeight="1" x14ac:dyDescent="0.25">
      <c r="A10" s="45"/>
      <c r="B10" s="45"/>
      <c r="C10" s="45"/>
      <c r="D10" s="47"/>
      <c r="E10" s="33" t="s">
        <v>7</v>
      </c>
      <c r="F10" s="34" t="s">
        <v>8</v>
      </c>
    </row>
    <row r="11" spans="1:9" ht="24.95" customHeight="1" x14ac:dyDescent="0.25">
      <c r="A11" s="3" t="s">
        <v>10</v>
      </c>
      <c r="B11" s="31" t="s">
        <v>11</v>
      </c>
      <c r="C11" s="35">
        <f>C12</f>
        <v>1479000000</v>
      </c>
      <c r="D11" s="35">
        <f>D12</f>
        <v>459750000</v>
      </c>
      <c r="E11" s="36"/>
      <c r="F11" s="32"/>
    </row>
    <row r="12" spans="1:9" s="19" customFormat="1" ht="24.95" customHeight="1" x14ac:dyDescent="0.25">
      <c r="A12" s="15">
        <v>1</v>
      </c>
      <c r="B12" s="16" t="s">
        <v>12</v>
      </c>
      <c r="C12" s="22">
        <f>SUM(C13:C15)</f>
        <v>1479000000</v>
      </c>
      <c r="D12" s="22">
        <f>SUM(D13:D15)</f>
        <v>459750000</v>
      </c>
      <c r="E12" s="18">
        <f>D12/C12</f>
        <v>0.31085192697768765</v>
      </c>
      <c r="F12" s="18">
        <f>D12/'[1]Qui I '!$D$12</f>
        <v>0.69893764518443746</v>
      </c>
      <c r="H12" s="41">
        <f>D13/'[1]Qui I '!$D$13*100</f>
        <v>151.71638741315897</v>
      </c>
      <c r="I12" s="42"/>
    </row>
    <row r="13" spans="1:9" ht="24.95" customHeight="1" x14ac:dyDescent="0.25">
      <c r="A13" s="6">
        <v>1.1000000000000001</v>
      </c>
      <c r="B13" s="1" t="s">
        <v>18</v>
      </c>
      <c r="C13" s="8">
        <v>1125000000</v>
      </c>
      <c r="D13" s="21">
        <v>371250000</v>
      </c>
      <c r="E13" s="12">
        <f t="shared" ref="E13:E19" si="0">D13/C13</f>
        <v>0.33</v>
      </c>
      <c r="F13" s="11">
        <v>1.51</v>
      </c>
    </row>
    <row r="14" spans="1:9" ht="24.95" customHeight="1" x14ac:dyDescent="0.25">
      <c r="A14" s="6">
        <v>4.2</v>
      </c>
      <c r="B14" s="1" t="s">
        <v>19</v>
      </c>
      <c r="C14" s="8">
        <v>324000000</v>
      </c>
      <c r="D14" s="21">
        <v>81000000</v>
      </c>
      <c r="E14" s="11">
        <f t="shared" si="0"/>
        <v>0.25</v>
      </c>
      <c r="F14" s="11">
        <v>1</v>
      </c>
      <c r="I14" s="37">
        <f>D14/'[1]Qui I '!$D$15</f>
        <v>1.0022271714922049</v>
      </c>
    </row>
    <row r="15" spans="1:9" ht="24.95" customHeight="1" x14ac:dyDescent="0.25">
      <c r="A15" s="6">
        <v>1.3</v>
      </c>
      <c r="B15" s="1" t="s">
        <v>20</v>
      </c>
      <c r="C15" s="8">
        <v>30000000</v>
      </c>
      <c r="D15" s="21">
        <v>7500000</v>
      </c>
      <c r="E15" s="11">
        <f t="shared" si="0"/>
        <v>0.25</v>
      </c>
      <c r="F15" s="11">
        <v>0.38</v>
      </c>
      <c r="I15" s="37">
        <f>D15/'[1]Qui I '!$D$16</f>
        <v>37.5</v>
      </c>
    </row>
    <row r="16" spans="1:9" s="19" customFormat="1" ht="24.95" customHeight="1" x14ac:dyDescent="0.25">
      <c r="A16" s="15">
        <v>2</v>
      </c>
      <c r="B16" s="16" t="s">
        <v>13</v>
      </c>
      <c r="C16" s="30">
        <f>C17+C18+C19</f>
        <v>1479000000</v>
      </c>
      <c r="D16" s="30">
        <f>D17+D18+D19</f>
        <v>213081660</v>
      </c>
      <c r="E16" s="11">
        <f t="shared" si="0"/>
        <v>0.1440714401622718</v>
      </c>
      <c r="F16" s="11"/>
    </row>
    <row r="17" spans="1:10" ht="24.95" customHeight="1" x14ac:dyDescent="0.25">
      <c r="A17" s="6">
        <v>2.1</v>
      </c>
      <c r="B17" s="1" t="s">
        <v>21</v>
      </c>
      <c r="C17" s="8">
        <v>1125000000</v>
      </c>
      <c r="D17" s="8">
        <v>116231660</v>
      </c>
      <c r="E17" s="11">
        <f t="shared" si="0"/>
        <v>0.10331703111111111</v>
      </c>
      <c r="F17" s="11">
        <f>D17/'[1]Qui I '!$D$18</f>
        <v>0.55249092702404012</v>
      </c>
    </row>
    <row r="18" spans="1:10" ht="24.95" customHeight="1" x14ac:dyDescent="0.25">
      <c r="A18" s="6">
        <v>2.2000000000000002</v>
      </c>
      <c r="B18" s="1" t="s">
        <v>22</v>
      </c>
      <c r="C18" s="8">
        <v>324000000</v>
      </c>
      <c r="D18" s="8">
        <v>96000000</v>
      </c>
      <c r="E18" s="11">
        <f t="shared" si="0"/>
        <v>0.29629629629629628</v>
      </c>
      <c r="F18" s="11">
        <f>D18/'[1]Qui I '!$D$20</f>
        <v>1.1878247958426131</v>
      </c>
    </row>
    <row r="19" spans="1:10" ht="24.95" customHeight="1" x14ac:dyDescent="0.25">
      <c r="A19" s="6">
        <v>2.2999999999999998</v>
      </c>
      <c r="B19" s="1" t="s">
        <v>23</v>
      </c>
      <c r="C19" s="8">
        <v>30000000</v>
      </c>
      <c r="D19" s="8">
        <v>850000</v>
      </c>
      <c r="E19" s="11">
        <f t="shared" si="0"/>
        <v>2.8333333333333332E-2</v>
      </c>
      <c r="F19" s="38">
        <v>100</v>
      </c>
    </row>
    <row r="20" spans="1:10" ht="24.95" customHeight="1" x14ac:dyDescent="0.25">
      <c r="A20" s="5" t="s">
        <v>2</v>
      </c>
      <c r="B20" s="4" t="s">
        <v>14</v>
      </c>
      <c r="C20" s="10">
        <f>C21</f>
        <v>6151307494</v>
      </c>
      <c r="D20" s="10">
        <f t="shared" ref="D20:E20" si="1">D21</f>
        <v>1351151938</v>
      </c>
      <c r="E20" s="10">
        <f t="shared" si="1"/>
        <v>0.21965280378487287</v>
      </c>
      <c r="F20" s="10"/>
    </row>
    <row r="21" spans="1:10" s="19" customFormat="1" ht="24.95" customHeight="1" x14ac:dyDescent="0.25">
      <c r="A21" s="15">
        <v>1</v>
      </c>
      <c r="B21" s="16" t="s">
        <v>1</v>
      </c>
      <c r="C21" s="17">
        <f>C22+C25</f>
        <v>6151307494</v>
      </c>
      <c r="D21" s="17">
        <f>D22+D25</f>
        <v>1351151938</v>
      </c>
      <c r="E21" s="11">
        <f>D21/C21</f>
        <v>0.21965280378487287</v>
      </c>
      <c r="F21" s="11"/>
      <c r="H21" s="42">
        <v>2527060723</v>
      </c>
      <c r="I21" s="42"/>
      <c r="J21" s="42"/>
    </row>
    <row r="22" spans="1:10" ht="24.95" customHeight="1" x14ac:dyDescent="0.25">
      <c r="A22" s="6">
        <v>1.1000000000000001</v>
      </c>
      <c r="B22" s="1" t="s">
        <v>15</v>
      </c>
      <c r="C22" s="9">
        <f>C23+C24</f>
        <v>5440000000</v>
      </c>
      <c r="D22" s="9">
        <f t="shared" ref="D22" si="2">D23+D24</f>
        <v>1318222508</v>
      </c>
      <c r="E22" s="11">
        <f t="shared" ref="E22:E28" si="3">D22/C22</f>
        <v>0.24232031397058823</v>
      </c>
      <c r="F22" s="11">
        <f>D22/'[1]Qui I '!$D$24</f>
        <v>1.3174786898337298</v>
      </c>
    </row>
    <row r="23" spans="1:10" ht="24.95" customHeight="1" x14ac:dyDescent="0.25">
      <c r="A23" s="6">
        <v>1.1200000000000001</v>
      </c>
      <c r="B23" s="1" t="s">
        <v>31</v>
      </c>
      <c r="C23" s="9">
        <f>5440000000-C24</f>
        <v>5217000000</v>
      </c>
      <c r="D23" s="20">
        <v>1318222508</v>
      </c>
      <c r="E23" s="11">
        <f t="shared" si="3"/>
        <v>0.25267826490320106</v>
      </c>
      <c r="F23" s="11">
        <f>D23/'[1]Qui I '!$D$25</f>
        <v>1.3174786898337298</v>
      </c>
    </row>
    <row r="24" spans="1:10" ht="24.95" customHeight="1" x14ac:dyDescent="0.25">
      <c r="A24" s="6">
        <v>1.1299999999999999</v>
      </c>
      <c r="B24" s="1" t="s">
        <v>32</v>
      </c>
      <c r="C24" s="9">
        <v>223000000</v>
      </c>
      <c r="D24" s="20">
        <v>0</v>
      </c>
      <c r="E24" s="11">
        <f t="shared" si="3"/>
        <v>0</v>
      </c>
      <c r="F24" s="11">
        <f>0</f>
        <v>0</v>
      </c>
    </row>
    <row r="25" spans="1:10" s="19" customFormat="1" ht="24.95" customHeight="1" x14ac:dyDescent="0.25">
      <c r="A25" s="15">
        <v>1.2</v>
      </c>
      <c r="B25" s="16" t="s">
        <v>16</v>
      </c>
      <c r="C25" s="23">
        <f>C26+C27+C28</f>
        <v>711307494</v>
      </c>
      <c r="D25" s="23">
        <f>D26+D27+D28</f>
        <v>32929430</v>
      </c>
      <c r="E25" s="11">
        <f t="shared" si="3"/>
        <v>4.6294226164865906E-2</v>
      </c>
      <c r="F25" s="11"/>
    </row>
    <row r="26" spans="1:10" ht="24.95" customHeight="1" x14ac:dyDescent="0.25">
      <c r="A26" s="6">
        <v>1.21</v>
      </c>
      <c r="B26" s="1" t="s">
        <v>26</v>
      </c>
      <c r="C26" s="9">
        <v>498000000</v>
      </c>
      <c r="D26" s="20">
        <v>0</v>
      </c>
      <c r="E26" s="11">
        <f t="shared" si="3"/>
        <v>0</v>
      </c>
      <c r="F26" s="11">
        <v>0</v>
      </c>
    </row>
    <row r="27" spans="1:10" ht="24.95" customHeight="1" x14ac:dyDescent="0.25">
      <c r="A27" s="6">
        <v>1.22</v>
      </c>
      <c r="B27" s="1" t="s">
        <v>25</v>
      </c>
      <c r="C27" s="9">
        <v>207924000</v>
      </c>
      <c r="D27" s="21">
        <v>32929430</v>
      </c>
      <c r="E27" s="11">
        <f t="shared" si="3"/>
        <v>0.15837243415863489</v>
      </c>
      <c r="F27" s="11">
        <f>D27/'[1]Qui I '!$D$29</f>
        <v>0.39403642294986346</v>
      </c>
    </row>
    <row r="28" spans="1:10" ht="24.95" customHeight="1" x14ac:dyDescent="0.25">
      <c r="A28" s="7">
        <v>1.23</v>
      </c>
      <c r="B28" s="2" t="s">
        <v>33</v>
      </c>
      <c r="C28" s="2">
        <v>5383494</v>
      </c>
      <c r="D28" s="2"/>
      <c r="E28" s="13">
        <f t="shared" si="3"/>
        <v>0</v>
      </c>
      <c r="F28" s="2">
        <v>0</v>
      </c>
    </row>
    <row r="29" spans="1:10" s="26" customFormat="1" ht="24.95" customHeight="1" x14ac:dyDescent="0.25">
      <c r="A29" s="24"/>
      <c r="B29" s="25" t="s">
        <v>27</v>
      </c>
      <c r="C29" s="25"/>
      <c r="D29" s="25" t="s">
        <v>28</v>
      </c>
      <c r="E29" s="25"/>
      <c r="F29" s="25"/>
    </row>
    <row r="30" spans="1:10" s="26" customFormat="1" ht="24.95" customHeight="1" x14ac:dyDescent="0.25">
      <c r="A30" s="27"/>
    </row>
    <row r="31" spans="1:10" s="26" customFormat="1" ht="24.95" customHeight="1" x14ac:dyDescent="0.25">
      <c r="A31" s="27"/>
    </row>
    <row r="32" spans="1:10" s="26" customFormat="1" ht="15.75" x14ac:dyDescent="0.25">
      <c r="A32" s="27"/>
    </row>
    <row r="33" spans="1:6" s="26" customFormat="1" ht="15.75" x14ac:dyDescent="0.25">
      <c r="A33" s="28"/>
      <c r="B33" s="29" t="s">
        <v>29</v>
      </c>
      <c r="C33" s="29"/>
      <c r="D33" s="29" t="s">
        <v>30</v>
      </c>
      <c r="E33" s="29"/>
      <c r="F33" s="29"/>
    </row>
  </sheetData>
  <mergeCells count="11">
    <mergeCell ref="H12:I12"/>
    <mergeCell ref="H21:J21"/>
    <mergeCell ref="A1:F1"/>
    <mergeCell ref="A3:C3"/>
    <mergeCell ref="A4:C4"/>
    <mergeCell ref="A6:F6"/>
    <mergeCell ref="A9:A10"/>
    <mergeCell ref="B9:B10"/>
    <mergeCell ref="C9:C10"/>
    <mergeCell ref="D9:D10"/>
    <mergeCell ref="E9:F9"/>
  </mergeCells>
  <pageMargins left="0.26" right="0.34" top="0.2" bottom="0.2899999999999999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bIEU 3 qUI i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2021-09-17T06:42:11Z</dcterms:modified>
</cp:coreProperties>
</file>